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РНЦ!$A$1:$W$39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20" i="60" l="1"/>
  <c r="R21" i="60" l="1"/>
  <c r="R22" i="60" s="1"/>
  <c r="Q21" i="60"/>
  <c r="Q22" i="60" s="1"/>
  <c r="P21" i="60"/>
  <c r="P22" i="60" s="1"/>
  <c r="O21" i="60"/>
  <c r="O22" i="60" s="1"/>
  <c r="N21" i="60"/>
  <c r="N22" i="60" s="1"/>
  <c r="M21" i="60"/>
  <c r="M22" i="60" s="1"/>
  <c r="L21" i="60"/>
  <c r="L22" i="60" s="1"/>
  <c r="K21" i="60"/>
  <c r="K22" i="60" s="1"/>
  <c r="J21" i="60"/>
  <c r="J22" i="60" s="1"/>
  <c r="I21" i="60"/>
  <c r="I22" i="60" s="1"/>
  <c r="H21" i="60" l="1"/>
  <c r="H22" i="60" l="1"/>
  <c r="E21" i="60" l="1"/>
  <c r="F21" i="60"/>
  <c r="V21" i="60" l="1"/>
  <c r="V22" i="60" l="1"/>
  <c r="W21" i="60" l="1"/>
  <c r="W22" i="60" s="1"/>
  <c r="U21" i="60"/>
  <c r="U22" i="60" s="1"/>
  <c r="D21" i="60" l="1"/>
  <c r="D22" i="60" s="1"/>
  <c r="F22" i="60" l="1"/>
  <c r="H29" i="60" s="1"/>
  <c r="G21" i="60"/>
  <c r="G22" i="60" s="1"/>
  <c r="E22" i="60" l="1"/>
  <c r="H28" i="60" s="1"/>
  <c r="H30" i="60" s="1"/>
  <c r="T21" i="60"/>
  <c r="S21" i="60"/>
  <c r="D30" i="60"/>
  <c r="T22" i="60" l="1"/>
  <c r="S22" i="60"/>
  <c r="H27" i="60"/>
</calcChain>
</file>

<file path=xl/sharedStrings.xml><?xml version="1.0" encoding="utf-8"?>
<sst xmlns="http://schemas.openxmlformats.org/spreadsheetml/2006/main" count="60" uniqueCount="54">
  <si>
    <t>Наименование смет</t>
  </si>
  <si>
    <t xml:space="preserve">№ смет 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</si>
  <si>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</si>
  <si>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</si>
  <si>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</si>
  <si>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</si>
  <si>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</si>
  <si>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</si>
  <si>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</si>
  <si>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</si>
  <si>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</si>
  <si>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</si>
  <si>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</si>
  <si>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</si>
  <si>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</si>
  <si>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</si>
  <si>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</si>
  <si>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</si>
  <si>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</si>
  <si>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</si>
  <si>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</si>
  <si>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</si>
  <si>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</si>
  <si>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</si>
  <si>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</si>
  <si>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</si>
  <si>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</si>
  <si>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</si>
  <si>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</si>
  <si>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</si>
  <si>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</si>
  <si>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</si>
  <si>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</si>
  <si>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</si>
  <si>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</si>
  <si>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1</t>
  </si>
  <si>
    <t>Начальник ОППР</t>
  </si>
  <si>
    <t>Т.А. Ермолова</t>
  </si>
  <si>
    <t xml:space="preserve">Расчет начальной (максимальной) цены договора </t>
  </si>
  <si>
    <t>Инженер по ПСР  ОППР</t>
  </si>
  <si>
    <t>С.Н. Квасникова</t>
  </si>
  <si>
    <t>. ЗПМ</t>
  </si>
  <si>
    <t>перевозка</t>
  </si>
  <si>
    <t xml:space="preserve">по объекту (работ/услуг):Выполнение работ по ремонту подкрановых путей в здании главного корпуса на филиале ТЭЦ-9 в г. Ангарске
</t>
  </si>
  <si>
    <t xml:space="preserve">Выполнение работ по ремонту подкрановых путей в здании главного корпуса на филиале ТЭЦ-9 в г. Ангарске
</t>
  </si>
  <si>
    <t>_______________Е.Н. Миронов</t>
  </si>
  <si>
    <t xml:space="preserve">действующий на основании доверенности №477 от 15.11.2023 </t>
  </si>
  <si>
    <t>Основание: Ведомости объемов  работ № 1, утвержденная  Мироновым Е.Н.</t>
  </si>
  <si>
    <t>Источник  сметных цен</t>
  </si>
  <si>
    <t>Уровень   цен</t>
  </si>
  <si>
    <t xml:space="preserve"> Индекс-дефлятор </t>
  </si>
  <si>
    <t>ФСНБ-2022 (с изм 1-8)</t>
  </si>
  <si>
    <t>2 кв 2024 года</t>
  </si>
  <si>
    <t xml:space="preserve">2- кв-1,33%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</si>
</sst>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8" formatCode="#,##0.0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165" fontId="11" fillId="0" borderId="0"/>
    <xf numFmtId="0" fontId="14" fillId="0" borderId="0"/>
    <xf numFmtId="0" fontId="15" fillId="0" borderId="0"/>
    <xf numFmtId="0" fontId="12" fillId="0" borderId="0"/>
    <xf numFmtId="164" fontId="17" fillId="0" borderId="0" applyFont="0" applyFill="0" applyBorder="0" applyAlignment="0" applyProtection="0"/>
    <xf numFmtId="0" fontId="3" fillId="0" borderId="0"/>
    <xf numFmtId="0" fontId="17" fillId="0" borderId="0"/>
    <xf numFmtId="0" fontId="2" fillId="0" borderId="0"/>
    <xf numFmtId="164" fontId="17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</cellStyleXfs>
  <cellXfs count="117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8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8" fillId="0" borderId="1" xfId="45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3" fontId="29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2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center"/>
    </xf>
    <xf numFmtId="0" fontId="34" fillId="0" borderId="0" xfId="0" applyFont="1" applyFill="1" applyAlignment="1">
      <alignment horizontal="right"/>
    </xf>
    <xf numFmtId="3" fontId="29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0" fontId="28" fillId="0" borderId="0" xfId="0" applyFont="1" applyFill="1" applyAlignment="1">
      <alignment horizontal="right"/>
    </xf>
    <xf numFmtId="3" fontId="29" fillId="0" borderId="0" xfId="0" applyNumberFormat="1" applyFont="1" applyBorder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left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10" fontId="31" fillId="2" borderId="0" xfId="0" applyNumberFormat="1" applyFont="1" applyFill="1" applyAlignment="1">
      <alignment horizontal="right" vertical="center"/>
    </xf>
    <xf numFmtId="0" fontId="8" fillId="2" borderId="0" xfId="0" applyFont="1" applyFill="1" applyBorder="1" applyAlignment="1">
      <alignment vertical="center" wrapText="1"/>
    </xf>
    <xf numFmtId="9" fontId="8" fillId="2" borderId="0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3" fontId="19" fillId="2" borderId="1" xfId="45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168" fontId="6" fillId="0" borderId="1" xfId="45" applyNumberFormat="1" applyFont="1" applyFill="1" applyBorder="1" applyAlignment="1">
      <alignment horizontal="center" vertical="center" wrapText="1"/>
    </xf>
    <xf numFmtId="168" fontId="6" fillId="2" borderId="1" xfId="45" applyNumberFormat="1" applyFont="1" applyFill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4" fontId="6" fillId="2" borderId="1" xfId="45" applyNumberFormat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22" fillId="0" borderId="0" xfId="0" applyFont="1" applyAlignment="1">
      <alignment horizontal="center" vertical="top" wrapText="1"/>
    </xf>
    <xf numFmtId="0" fontId="28" fillId="0" borderId="0" xfId="0" applyFont="1" applyFill="1" applyAlignment="1">
      <alignment horizontal="right" wrapText="1"/>
    </xf>
    <xf numFmtId="0" fontId="33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10" fontId="8" fillId="2" borderId="5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29" fillId="0" borderId="2" xfId="0" applyNumberFormat="1" applyFont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36" fillId="2" borderId="0" xfId="0" applyFont="1" applyFill="1" applyAlignment="1">
      <alignment horizontal="left" vertical="center"/>
    </xf>
    <xf numFmtId="0" fontId="24" fillId="2" borderId="0" xfId="0" applyFont="1" applyFill="1" applyBorder="1" applyAlignment="1">
      <alignment horizontal="left" vertical="center"/>
    </xf>
    <xf numFmtId="49" fontId="9" fillId="0" borderId="6" xfId="1" applyNumberFormat="1" applyFont="1" applyBorder="1" applyAlignment="1">
      <alignment horizontal="left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lef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W70"/>
  <sheetViews>
    <sheetView tabSelected="1" view="pageBreakPreview" zoomScale="80" zoomScaleNormal="75" zoomScaleSheetLayoutView="80" zoomScalePageLayoutView="70" workbookViewId="0">
      <selection activeCell="I22" sqref="I22"/>
    </sheetView>
  </sheetViews>
  <sheetFormatPr defaultColWidth="9.140625" defaultRowHeight="15" outlineLevelCol="1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5" hidden="1" customWidth="1" outlineLevel="1"/>
    <col min="7" max="7" width="11.28515625" style="3" hidden="1" customWidth="1" outlineLevel="1"/>
    <col min="8" max="8" width="19.28515625" style="3" customWidth="1" collapsed="1"/>
    <col min="9" max="9" width="20.42578125" style="3" customWidth="1" outlineLevel="1"/>
    <col min="10" max="12" width="11.28515625" style="3" customWidth="1" outlineLevel="1"/>
    <col min="13" max="13" width="11.85546875" style="3" customWidth="1"/>
    <col min="14" max="14" width="14.85546875" style="3" customWidth="1"/>
    <col min="15" max="17" width="11.5703125" style="3" customWidth="1" outlineLevel="1"/>
    <col min="18" max="18" width="11.5703125" style="3" customWidth="1"/>
    <col min="19" max="19" width="11.28515625" style="3" hidden="1" customWidth="1"/>
    <col min="20" max="20" width="12.5703125" style="3" hidden="1" customWidth="1"/>
    <col min="21" max="21" width="12" style="3" hidden="1" customWidth="1"/>
    <col min="22" max="23" width="0" style="3" hidden="1" customWidth="1"/>
    <col min="24" max="16384" width="9.140625" style="3"/>
  </cols>
  <sheetData>
    <row r="1" spans="1:23" s="4" customFormat="1" ht="17.649999999999999" customHeight="1">
      <c r="A1" s="31"/>
      <c r="B1" s="32"/>
      <c r="C1" s="33"/>
      <c r="F1" s="34"/>
      <c r="N1" s="47"/>
      <c r="O1" s="48"/>
      <c r="P1" s="92" t="s">
        <v>20</v>
      </c>
      <c r="Q1" s="92"/>
      <c r="R1" s="92"/>
    </row>
    <row r="2" spans="1:23" s="4" customFormat="1" ht="18.75">
      <c r="A2" s="31"/>
      <c r="B2" s="32"/>
      <c r="C2" s="33"/>
      <c r="F2" s="34"/>
      <c r="N2" s="93" t="s">
        <v>33</v>
      </c>
      <c r="O2" s="93"/>
      <c r="P2" s="93"/>
      <c r="Q2" s="93"/>
      <c r="R2" s="93"/>
    </row>
    <row r="3" spans="1:23" s="4" customFormat="1" ht="18.75">
      <c r="A3" s="31"/>
      <c r="B3" s="32"/>
      <c r="C3" s="33"/>
      <c r="F3" s="35"/>
      <c r="G3" s="35"/>
      <c r="N3" s="54"/>
      <c r="O3" s="94" t="s">
        <v>34</v>
      </c>
      <c r="P3" s="94"/>
      <c r="Q3" s="94"/>
      <c r="R3" s="94"/>
    </row>
    <row r="4" spans="1:23" s="4" customFormat="1" ht="18.75">
      <c r="A4" s="31"/>
      <c r="B4" s="32"/>
      <c r="C4" s="33"/>
      <c r="F4" s="35"/>
      <c r="G4" s="35"/>
      <c r="N4" s="54"/>
      <c r="O4" s="97" t="s">
        <v>45</v>
      </c>
      <c r="P4" s="97"/>
      <c r="Q4" s="97"/>
      <c r="R4" s="97"/>
    </row>
    <row r="5" spans="1:23" s="4" customFormat="1" ht="21.75" customHeight="1">
      <c r="A5" s="31"/>
      <c r="B5" s="32"/>
      <c r="C5" s="33"/>
      <c r="F5" s="35"/>
      <c r="G5" s="35"/>
      <c r="N5" s="49"/>
      <c r="O5" s="50"/>
      <c r="P5" s="50"/>
      <c r="Q5" s="50"/>
      <c r="R5" s="50" t="s">
        <v>46</v>
      </c>
    </row>
    <row r="6" spans="1:23" s="4" customFormat="1" ht="21.75" customHeight="1">
      <c r="A6" s="31"/>
      <c r="B6" s="32"/>
      <c r="C6" s="33"/>
      <c r="F6" s="35"/>
      <c r="G6" s="35"/>
      <c r="N6" s="49"/>
      <c r="O6" s="50"/>
      <c r="P6" s="50"/>
      <c r="Q6" s="50"/>
      <c r="R6" s="50"/>
    </row>
    <row r="7" spans="1:23" s="24" customFormat="1" ht="46.5" customHeight="1">
      <c r="A7" s="95" t="s">
        <v>38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</row>
    <row r="8" spans="1:23" s="24" customFormat="1" ht="54.75" customHeight="1">
      <c r="A8" s="96" t="s">
        <v>43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56"/>
    </row>
    <row r="9" spans="1:23" ht="24.2" customHeight="1">
      <c r="A9" s="98" t="s">
        <v>47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57"/>
      <c r="S9" s="57"/>
      <c r="T9" s="57"/>
      <c r="U9" s="57"/>
      <c r="V9" s="57"/>
      <c r="W9" s="57"/>
    </row>
    <row r="10" spans="1:23" ht="24.2" customHeight="1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57"/>
      <c r="S10" s="57"/>
      <c r="T10" s="57"/>
      <c r="U10" s="57"/>
      <c r="V10" s="57"/>
      <c r="W10" s="57"/>
    </row>
    <row r="11" spans="1:23" s="6" customFormat="1" ht="22.35" customHeight="1">
      <c r="A11" s="107" t="s">
        <v>48</v>
      </c>
      <c r="B11" s="59"/>
      <c r="C11" s="108" t="s">
        <v>51</v>
      </c>
      <c r="D11" s="59"/>
      <c r="E11" s="60"/>
      <c r="F11" s="61"/>
      <c r="G11" s="60"/>
      <c r="H11" s="60"/>
      <c r="I11" s="62"/>
      <c r="J11" s="62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2" spans="1:23" s="6" customFormat="1" ht="22.35" customHeight="1">
      <c r="A12" s="58"/>
      <c r="B12" s="59"/>
      <c r="C12" s="59"/>
      <c r="D12" s="59"/>
      <c r="E12" s="60"/>
      <c r="F12" s="61"/>
      <c r="G12" s="60"/>
      <c r="H12" s="60"/>
      <c r="I12" s="62"/>
      <c r="J12" s="62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</row>
    <row r="13" spans="1:23" s="6" customFormat="1" ht="16.5" customHeight="1">
      <c r="A13" s="88" t="s">
        <v>49</v>
      </c>
      <c r="B13" s="88"/>
      <c r="C13" s="89" t="s">
        <v>52</v>
      </c>
      <c r="D13" s="89"/>
      <c r="E13" s="63"/>
      <c r="F13" s="64"/>
      <c r="G13" s="63"/>
      <c r="H13" s="63"/>
      <c r="I13" s="65"/>
      <c r="J13" s="65"/>
      <c r="K13" s="60"/>
      <c r="L13" s="60"/>
      <c r="M13" s="60"/>
      <c r="N13" s="66"/>
      <c r="O13" s="67"/>
      <c r="P13" s="67"/>
      <c r="Q13" s="68"/>
      <c r="R13" s="60"/>
      <c r="S13" s="60"/>
      <c r="T13" s="60"/>
      <c r="U13" s="60"/>
      <c r="V13" s="60"/>
      <c r="W13" s="60"/>
    </row>
    <row r="14" spans="1:23" s="6" customFormat="1" ht="33.75" customHeight="1">
      <c r="A14" s="100" t="s">
        <v>50</v>
      </c>
      <c r="B14" s="100"/>
      <c r="C14" s="101" t="s">
        <v>53</v>
      </c>
      <c r="D14" s="101"/>
      <c r="E14" s="101"/>
      <c r="F14" s="101"/>
      <c r="G14" s="101"/>
      <c r="H14" s="101"/>
      <c r="I14" s="69"/>
      <c r="J14" s="69"/>
      <c r="K14" s="69"/>
      <c r="L14" s="69"/>
      <c r="M14" s="69"/>
      <c r="N14" s="69"/>
      <c r="O14" s="69"/>
      <c r="P14" s="69"/>
      <c r="Q14" s="70"/>
      <c r="R14" s="60"/>
      <c r="S14" s="60"/>
      <c r="T14" s="60"/>
      <c r="U14" s="60"/>
      <c r="V14" s="60"/>
      <c r="W14" s="60"/>
    </row>
    <row r="15" spans="1:23" ht="25.5" customHeight="1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57"/>
      <c r="S15" s="57"/>
      <c r="T15" s="57"/>
      <c r="U15" s="57"/>
      <c r="V15" s="57"/>
      <c r="W15" s="57"/>
    </row>
    <row r="16" spans="1:23" ht="27" customHeight="1">
      <c r="A16" s="99" t="s">
        <v>21</v>
      </c>
      <c r="B16" s="99" t="s">
        <v>0</v>
      </c>
      <c r="C16" s="99" t="s">
        <v>1</v>
      </c>
      <c r="D16" s="99" t="s">
        <v>16</v>
      </c>
      <c r="E16" s="99"/>
      <c r="F16" s="99"/>
      <c r="G16" s="99"/>
      <c r="H16" s="113" t="s">
        <v>26</v>
      </c>
      <c r="I16" s="114"/>
      <c r="J16" s="114"/>
      <c r="K16" s="114"/>
      <c r="L16" s="114"/>
      <c r="M16" s="114"/>
      <c r="N16" s="114"/>
      <c r="O16" s="114"/>
      <c r="P16" s="114"/>
      <c r="Q16" s="114"/>
      <c r="R16" s="115"/>
      <c r="S16" s="99" t="s">
        <v>22</v>
      </c>
      <c r="T16" s="99"/>
      <c r="U16" s="99"/>
      <c r="V16" s="99"/>
      <c r="W16" s="99"/>
    </row>
    <row r="17" spans="1:23" ht="20.25" customHeight="1">
      <c r="A17" s="99"/>
      <c r="B17" s="99"/>
      <c r="C17" s="99"/>
      <c r="D17" s="99" t="s">
        <v>6</v>
      </c>
      <c r="E17" s="99" t="s">
        <v>13</v>
      </c>
      <c r="F17" s="99"/>
      <c r="G17" s="99"/>
      <c r="H17" s="102" t="s">
        <v>32</v>
      </c>
      <c r="I17" s="113" t="s">
        <v>31</v>
      </c>
      <c r="J17" s="114"/>
      <c r="K17" s="114"/>
      <c r="L17" s="114"/>
      <c r="M17" s="114"/>
      <c r="N17" s="114"/>
      <c r="O17" s="114"/>
      <c r="P17" s="114"/>
      <c r="Q17" s="114"/>
      <c r="R17" s="115"/>
      <c r="S17" s="102" t="s">
        <v>6</v>
      </c>
      <c r="T17" s="99" t="s">
        <v>13</v>
      </c>
      <c r="U17" s="99"/>
      <c r="V17" s="99"/>
      <c r="W17" s="99"/>
    </row>
    <row r="18" spans="1:23" ht="46.5" customHeight="1">
      <c r="A18" s="99"/>
      <c r="B18" s="99"/>
      <c r="C18" s="99"/>
      <c r="D18" s="99"/>
      <c r="E18" s="43" t="s">
        <v>3</v>
      </c>
      <c r="F18" s="43" t="s">
        <v>7</v>
      </c>
      <c r="G18" s="43" t="s">
        <v>18</v>
      </c>
      <c r="H18" s="102"/>
      <c r="I18" s="41" t="s">
        <v>30</v>
      </c>
      <c r="J18" s="41" t="s">
        <v>2</v>
      </c>
      <c r="K18" s="41" t="s">
        <v>41</v>
      </c>
      <c r="L18" s="41" t="s">
        <v>42</v>
      </c>
      <c r="M18" s="41" t="s">
        <v>17</v>
      </c>
      <c r="N18" s="42" t="s">
        <v>12</v>
      </c>
      <c r="O18" s="41" t="s">
        <v>4</v>
      </c>
      <c r="P18" s="41" t="s">
        <v>5</v>
      </c>
      <c r="Q18" s="41" t="s">
        <v>28</v>
      </c>
      <c r="R18" s="71" t="s">
        <v>29</v>
      </c>
      <c r="S18" s="102"/>
      <c r="T18" s="43" t="s">
        <v>23</v>
      </c>
      <c r="U18" s="43" t="s">
        <v>17</v>
      </c>
      <c r="V18" s="43" t="s">
        <v>12</v>
      </c>
      <c r="W18" s="72" t="s">
        <v>11</v>
      </c>
    </row>
    <row r="19" spans="1:23" ht="15.75" customHeight="1">
      <c r="A19" s="43">
        <v>1</v>
      </c>
      <c r="B19" s="43">
        <v>2</v>
      </c>
      <c r="C19" s="43">
        <v>3</v>
      </c>
      <c r="D19" s="43">
        <v>4</v>
      </c>
      <c r="E19" s="43">
        <v>5</v>
      </c>
      <c r="F19" s="43">
        <v>6</v>
      </c>
      <c r="G19" s="43">
        <v>7</v>
      </c>
      <c r="H19" s="43">
        <v>4</v>
      </c>
      <c r="I19" s="43">
        <v>5</v>
      </c>
      <c r="J19" s="43">
        <v>6</v>
      </c>
      <c r="K19" s="43">
        <v>7</v>
      </c>
      <c r="L19" s="79"/>
      <c r="M19" s="43">
        <v>8</v>
      </c>
      <c r="N19" s="43">
        <v>9</v>
      </c>
      <c r="O19" s="43">
        <v>10</v>
      </c>
      <c r="P19" s="43">
        <v>11</v>
      </c>
      <c r="Q19" s="43">
        <v>12</v>
      </c>
      <c r="R19" s="43">
        <v>13</v>
      </c>
      <c r="S19" s="43">
        <v>12</v>
      </c>
      <c r="T19" s="43">
        <v>13</v>
      </c>
      <c r="U19" s="43">
        <v>14</v>
      </c>
      <c r="V19" s="43">
        <v>15</v>
      </c>
      <c r="W19" s="43">
        <v>16</v>
      </c>
    </row>
    <row r="20" spans="1:23" s="7" customFormat="1" ht="72" customHeight="1">
      <c r="A20" s="73">
        <v>1</v>
      </c>
      <c r="B20" s="78" t="s">
        <v>44</v>
      </c>
      <c r="C20" s="74" t="s">
        <v>35</v>
      </c>
      <c r="D20" s="44"/>
      <c r="E20" s="44"/>
      <c r="F20" s="75"/>
      <c r="G20" s="44"/>
      <c r="H20" s="85">
        <f>I20+M20+O20+P20</f>
        <v>368878</v>
      </c>
      <c r="I20" s="77">
        <v>141419</v>
      </c>
      <c r="J20" s="44"/>
      <c r="K20" s="44"/>
      <c r="L20" s="44"/>
      <c r="M20" s="77">
        <v>34494</v>
      </c>
      <c r="N20" s="44"/>
      <c r="O20" s="77">
        <v>130350</v>
      </c>
      <c r="P20" s="77">
        <v>62615</v>
      </c>
      <c r="Q20" s="77">
        <v>316.22000000000003</v>
      </c>
      <c r="R20" s="77"/>
      <c r="S20" s="76"/>
      <c r="T20" s="76"/>
      <c r="U20" s="76"/>
      <c r="V20" s="76"/>
      <c r="W20" s="76"/>
    </row>
    <row r="21" spans="1:23" s="7" customFormat="1" ht="24.75" customHeight="1">
      <c r="A21" s="105" t="s">
        <v>32</v>
      </c>
      <c r="B21" s="105"/>
      <c r="C21" s="105"/>
      <c r="D21" s="21">
        <f t="shared" ref="D21:W21" si="0">SUM(D20:D20)</f>
        <v>0</v>
      </c>
      <c r="E21" s="21">
        <f t="shared" si="0"/>
        <v>0</v>
      </c>
      <c r="F21" s="21">
        <f t="shared" si="0"/>
        <v>0</v>
      </c>
      <c r="G21" s="21">
        <f t="shared" si="0"/>
        <v>0</v>
      </c>
      <c r="H21" s="17">
        <f t="shared" si="0"/>
        <v>368878</v>
      </c>
      <c r="I21" s="17">
        <f t="shared" si="0"/>
        <v>141419</v>
      </c>
      <c r="J21" s="21">
        <f t="shared" si="0"/>
        <v>0</v>
      </c>
      <c r="K21" s="21">
        <f t="shared" si="0"/>
        <v>0</v>
      </c>
      <c r="L21" s="21">
        <f t="shared" si="0"/>
        <v>0</v>
      </c>
      <c r="M21" s="17">
        <f t="shared" si="0"/>
        <v>34494</v>
      </c>
      <c r="N21" s="21">
        <f t="shared" si="0"/>
        <v>0</v>
      </c>
      <c r="O21" s="17">
        <f t="shared" si="0"/>
        <v>130350</v>
      </c>
      <c r="P21" s="17">
        <f t="shared" si="0"/>
        <v>62615</v>
      </c>
      <c r="Q21" s="21">
        <f t="shared" si="0"/>
        <v>316</v>
      </c>
      <c r="R21" s="80">
        <f t="shared" si="0"/>
        <v>0</v>
      </c>
      <c r="S21" s="28">
        <f t="shared" si="0"/>
        <v>0</v>
      </c>
      <c r="T21" s="28">
        <f t="shared" si="0"/>
        <v>0</v>
      </c>
      <c r="U21" s="28">
        <f t="shared" si="0"/>
        <v>0</v>
      </c>
      <c r="V21" s="28">
        <f t="shared" si="0"/>
        <v>0</v>
      </c>
      <c r="W21" s="28">
        <f t="shared" si="0"/>
        <v>0</v>
      </c>
    </row>
    <row r="22" spans="1:23" s="7" customFormat="1" ht="36" customHeight="1">
      <c r="A22" s="91" t="s">
        <v>14</v>
      </c>
      <c r="B22" s="91"/>
      <c r="C22" s="91"/>
      <c r="D22" s="20" t="e">
        <f>D21+#REF!</f>
        <v>#REF!</v>
      </c>
      <c r="E22" s="20" t="e">
        <f>E21+#REF!</f>
        <v>#REF!</v>
      </c>
      <c r="F22" s="20" t="e">
        <f>F21+#REF!</f>
        <v>#REF!</v>
      </c>
      <c r="G22" s="20" t="e">
        <f>G21+#REF!</f>
        <v>#REF!</v>
      </c>
      <c r="H22" s="86">
        <f>H21</f>
        <v>368878</v>
      </c>
      <c r="I22" s="87">
        <f>I21</f>
        <v>141419</v>
      </c>
      <c r="J22" s="45">
        <f t="shared" ref="J22:R22" si="1">J21</f>
        <v>0</v>
      </c>
      <c r="K22" s="45">
        <f t="shared" si="1"/>
        <v>0</v>
      </c>
      <c r="L22" s="45">
        <f t="shared" si="1"/>
        <v>0</v>
      </c>
      <c r="M22" s="87">
        <f t="shared" si="1"/>
        <v>34494</v>
      </c>
      <c r="N22" s="45">
        <f t="shared" si="1"/>
        <v>0</v>
      </c>
      <c r="O22" s="87">
        <f t="shared" si="1"/>
        <v>130350</v>
      </c>
      <c r="P22" s="87">
        <f t="shared" si="1"/>
        <v>62615</v>
      </c>
      <c r="Q22" s="45">
        <f t="shared" si="1"/>
        <v>316</v>
      </c>
      <c r="R22" s="81">
        <f t="shared" si="1"/>
        <v>0</v>
      </c>
      <c r="S22" s="20" t="e">
        <f>S21+#REF!</f>
        <v>#REF!</v>
      </c>
      <c r="T22" s="20" t="e">
        <f>T21+#REF!</f>
        <v>#REF!</v>
      </c>
      <c r="U22" s="20" t="e">
        <f>U21+#REF!</f>
        <v>#REF!</v>
      </c>
      <c r="V22" s="20" t="e">
        <f>V21+#REF!</f>
        <v>#REF!</v>
      </c>
      <c r="W22" s="20" t="e">
        <f>W21+#REF!</f>
        <v>#REF!</v>
      </c>
    </row>
    <row r="23" spans="1:23" s="7" customFormat="1" ht="39.75" hidden="1" customHeight="1">
      <c r="A23" s="90" t="s">
        <v>24</v>
      </c>
      <c r="B23" s="90"/>
      <c r="C23" s="90"/>
      <c r="D23" s="20"/>
      <c r="E23" s="20"/>
      <c r="F23" s="20"/>
      <c r="G23" s="20"/>
      <c r="H23" s="30"/>
      <c r="I23" s="45"/>
      <c r="J23" s="45"/>
      <c r="K23" s="45"/>
      <c r="L23" s="45"/>
      <c r="M23" s="45"/>
      <c r="N23" s="45"/>
      <c r="O23" s="20"/>
      <c r="P23" s="20"/>
      <c r="Q23" s="20"/>
      <c r="R23" s="20"/>
      <c r="S23" s="15"/>
      <c r="T23" s="15"/>
      <c r="U23" s="15"/>
      <c r="V23" s="15"/>
      <c r="W23" s="15"/>
    </row>
    <row r="24" spans="1:23" s="7" customFormat="1" ht="28.5" hidden="1" customHeight="1">
      <c r="A24" s="106" t="s">
        <v>25</v>
      </c>
      <c r="B24" s="106"/>
      <c r="C24" s="106"/>
      <c r="D24" s="20"/>
      <c r="E24" s="20"/>
      <c r="F24" s="20"/>
      <c r="G24" s="20"/>
      <c r="H24" s="20"/>
      <c r="I24" s="45"/>
      <c r="J24" s="45"/>
      <c r="K24" s="45"/>
      <c r="L24" s="45"/>
      <c r="M24" s="45"/>
      <c r="N24" s="45"/>
      <c r="O24" s="20"/>
      <c r="P24" s="20"/>
      <c r="Q24" s="20"/>
      <c r="R24" s="20"/>
      <c r="S24" s="15"/>
      <c r="T24" s="15"/>
      <c r="U24" s="15"/>
      <c r="V24" s="15"/>
      <c r="W24" s="15"/>
    </row>
    <row r="25" spans="1:23" s="7" customFormat="1" ht="24.75" customHeight="1">
      <c r="A25" s="15"/>
      <c r="B25" s="15"/>
      <c r="C25" s="14"/>
      <c r="D25" s="14"/>
      <c r="E25" s="8"/>
      <c r="F25" s="16"/>
      <c r="G25" s="8"/>
      <c r="H25" s="17"/>
      <c r="I25" s="44"/>
      <c r="J25" s="44"/>
      <c r="K25" s="44"/>
      <c r="L25" s="44"/>
      <c r="M25" s="44"/>
      <c r="N25" s="44"/>
      <c r="O25" s="8"/>
      <c r="P25" s="8"/>
      <c r="Q25" s="8"/>
      <c r="R25" s="8"/>
      <c r="S25" s="15"/>
      <c r="T25" s="15"/>
      <c r="U25" s="15"/>
      <c r="V25" s="15"/>
      <c r="W25" s="15"/>
    </row>
    <row r="26" spans="1:23" ht="15" hidden="1" customHeight="1">
      <c r="A26" s="110" t="s">
        <v>15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2"/>
      <c r="S26" s="15"/>
      <c r="T26" s="15"/>
      <c r="U26" s="15"/>
      <c r="V26" s="15"/>
      <c r="W26" s="15"/>
    </row>
    <row r="27" spans="1:23" ht="15" hidden="1" customHeight="1">
      <c r="A27" s="37" t="s">
        <v>8</v>
      </c>
      <c r="B27" s="90" t="s">
        <v>9</v>
      </c>
      <c r="C27" s="90"/>
      <c r="D27" s="18"/>
      <c r="E27" s="13"/>
      <c r="F27" s="19"/>
      <c r="G27" s="13"/>
      <c r="H27" s="12" t="e">
        <f>#REF!</f>
        <v>#REF!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5"/>
      <c r="T27" s="15"/>
      <c r="U27" s="15"/>
      <c r="V27" s="15"/>
      <c r="W27" s="15"/>
    </row>
    <row r="28" spans="1:23" ht="13.5" hidden="1" customHeight="1">
      <c r="A28" s="104" t="s">
        <v>3</v>
      </c>
      <c r="B28" s="104"/>
      <c r="C28" s="104"/>
      <c r="D28" s="104"/>
      <c r="E28" s="104"/>
      <c r="F28" s="104"/>
      <c r="G28" s="11"/>
      <c r="H28" s="12" t="e">
        <f>E22*6.21+16</f>
        <v>#REF!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5"/>
      <c r="T28" s="15"/>
      <c r="U28" s="15"/>
      <c r="V28" s="15"/>
      <c r="W28" s="15"/>
    </row>
    <row r="29" spans="1:23" ht="13.5" hidden="1" customHeight="1">
      <c r="A29" s="104" t="s">
        <v>10</v>
      </c>
      <c r="B29" s="104"/>
      <c r="C29" s="104"/>
      <c r="D29" s="104"/>
      <c r="E29" s="104"/>
      <c r="F29" s="104"/>
      <c r="G29" s="11"/>
      <c r="H29" s="12" t="e">
        <f>F22*5.19+1</f>
        <v>#REF!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5"/>
      <c r="T29" s="15"/>
      <c r="U29" s="15"/>
      <c r="V29" s="15"/>
      <c r="W29" s="15"/>
    </row>
    <row r="30" spans="1:23" ht="15" hidden="1" customHeight="1">
      <c r="A30" s="15"/>
      <c r="B30" s="18" t="s">
        <v>27</v>
      </c>
      <c r="C30" s="22"/>
      <c r="D30" s="22" t="e">
        <f>D22</f>
        <v>#REF!</v>
      </c>
      <c r="E30" s="22"/>
      <c r="F30" s="23"/>
      <c r="G30" s="22"/>
      <c r="H30" s="22" t="e">
        <f>H22+H28+H29</f>
        <v>#REF!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9"/>
      <c r="T30" s="29"/>
      <c r="U30" s="29"/>
      <c r="V30" s="29"/>
      <c r="W30" s="29"/>
    </row>
    <row r="31" spans="1:23" s="6" customFormat="1">
      <c r="A31" s="109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3"/>
      <c r="T31" s="3"/>
      <c r="U31" s="3"/>
      <c r="V31" s="3"/>
      <c r="W31" s="3"/>
    </row>
    <row r="32" spans="1:23" s="6" customFormat="1">
      <c r="A32" s="82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3"/>
      <c r="T32" s="3"/>
      <c r="U32" s="3"/>
      <c r="V32" s="3"/>
      <c r="W32" s="3"/>
    </row>
    <row r="33" spans="2:23" s="24" customFormat="1" ht="22.15" customHeight="1">
      <c r="B33" s="9" t="s">
        <v>36</v>
      </c>
      <c r="C33" s="25"/>
      <c r="D33" s="46"/>
      <c r="E33" s="25"/>
      <c r="F33" s="103" t="s">
        <v>19</v>
      </c>
      <c r="G33" s="103"/>
      <c r="H33" s="39"/>
      <c r="I33" s="51" t="s">
        <v>37</v>
      </c>
      <c r="J33" s="10"/>
      <c r="K33" s="10"/>
      <c r="L33" s="10"/>
      <c r="M33" s="10"/>
      <c r="N33" s="10"/>
      <c r="O33" s="10"/>
      <c r="P33" s="10"/>
      <c r="Q33" s="10"/>
      <c r="R33" s="10"/>
      <c r="S33" s="3"/>
      <c r="T33" s="3"/>
      <c r="U33" s="3"/>
      <c r="V33" s="3"/>
      <c r="W33" s="3"/>
    </row>
    <row r="34" spans="2:23" s="24" customFormat="1" ht="15.75">
      <c r="B34" s="9"/>
      <c r="C34" s="10"/>
      <c r="D34" s="10"/>
      <c r="E34" s="38"/>
      <c r="F34" s="10"/>
      <c r="G34" s="27"/>
      <c r="H34" s="26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3"/>
      <c r="T34" s="3"/>
      <c r="U34" s="3"/>
      <c r="V34" s="3"/>
      <c r="W34" s="3"/>
    </row>
    <row r="35" spans="2:23" s="24" customFormat="1" ht="15.75">
      <c r="B35" s="9"/>
      <c r="C35" s="10"/>
      <c r="D35" s="10"/>
      <c r="E35" s="38"/>
      <c r="F35" s="10"/>
      <c r="G35" s="27"/>
      <c r="H35" s="26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3"/>
      <c r="T35" s="3"/>
      <c r="U35" s="3"/>
      <c r="V35" s="3"/>
      <c r="W35" s="3"/>
    </row>
    <row r="36" spans="2:23" s="24" customFormat="1" ht="15.75">
      <c r="B36" s="9" t="s">
        <v>39</v>
      </c>
      <c r="C36" s="25"/>
      <c r="D36" s="36"/>
      <c r="E36" s="25"/>
      <c r="F36" s="36"/>
      <c r="G36" s="40"/>
      <c r="H36" s="40"/>
      <c r="I36" s="55" t="s">
        <v>40</v>
      </c>
      <c r="J36" s="10"/>
      <c r="K36" s="10"/>
      <c r="L36" s="10"/>
      <c r="M36" s="10"/>
      <c r="N36" s="10"/>
      <c r="O36" s="10"/>
      <c r="P36" s="10"/>
      <c r="Q36" s="10"/>
      <c r="R36" s="10"/>
      <c r="S36" s="3"/>
      <c r="T36" s="3"/>
      <c r="U36" s="3"/>
      <c r="V36" s="3"/>
      <c r="W36" s="3"/>
    </row>
    <row r="37" spans="2:23">
      <c r="C37" s="52"/>
      <c r="D37" s="52"/>
      <c r="E37" s="52"/>
      <c r="F37" s="53"/>
      <c r="G37" s="52"/>
      <c r="H37" s="52"/>
      <c r="I37" s="52"/>
      <c r="J37" s="1"/>
      <c r="K37" s="1"/>
      <c r="L37" s="1"/>
      <c r="M37" s="1"/>
      <c r="N37" s="1"/>
      <c r="O37" s="1"/>
      <c r="P37" s="1"/>
      <c r="Q37" s="1"/>
      <c r="R37" s="1"/>
    </row>
    <row r="38" spans="2:23"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2:23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2:23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2:23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2:23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2:23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2:23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2:23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2:23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2:23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2:23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3:18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3:18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3:18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3:18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3:18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3:18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3:18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3:18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3:18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3:18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3:18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3:18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3:18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3:18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3:18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3:18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3:18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3:18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3:18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3:18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3:18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3:18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</sheetData>
  <mergeCells count="34">
    <mergeCell ref="F33:G33"/>
    <mergeCell ref="A31:R31"/>
    <mergeCell ref="D17:D18"/>
    <mergeCell ref="H17:H18"/>
    <mergeCell ref="H16:R16"/>
    <mergeCell ref="A16:A18"/>
    <mergeCell ref="A28:F28"/>
    <mergeCell ref="A21:C21"/>
    <mergeCell ref="A29:F29"/>
    <mergeCell ref="A26:R26"/>
    <mergeCell ref="B27:C27"/>
    <mergeCell ref="A24:C24"/>
    <mergeCell ref="C14:H14"/>
    <mergeCell ref="B16:B18"/>
    <mergeCell ref="S16:W16"/>
    <mergeCell ref="S17:S18"/>
    <mergeCell ref="T17:W17"/>
    <mergeCell ref="C16:C18"/>
    <mergeCell ref="A13:B13"/>
    <mergeCell ref="C13:D13"/>
    <mergeCell ref="A23:C23"/>
    <mergeCell ref="A22:C22"/>
    <mergeCell ref="P1:R1"/>
    <mergeCell ref="N2:R2"/>
    <mergeCell ref="O3:R3"/>
    <mergeCell ref="A7:V7"/>
    <mergeCell ref="A8:V8"/>
    <mergeCell ref="O4:R4"/>
    <mergeCell ref="A9:Q9"/>
    <mergeCell ref="A15:Q15"/>
    <mergeCell ref="I17:R17"/>
    <mergeCell ref="D16:G16"/>
    <mergeCell ref="E17:G17"/>
    <mergeCell ref="A14:B14"/>
  </mergeCells>
  <pageMargins left="0.39370078740157483" right="0.39370078740157483" top="0.11811023622047245" bottom="7.874015748031496E-2" header="0.31496062992125984" footer="0.31496062992125984"/>
  <pageSetup paperSize="9" scale="68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2024-02-20T07:24:55Z</dcterms:modified>
</cp:coreProperties>
</file>